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excelblog_Dziesiatki" localSheetId="0">{"dziesięć";"dwadzieścia";"trzydzieści";"czterdzieści";"pięćdziesiąt";"sześćdziesiąt";"siedemdziesiąt";"osiemdziesiąt";"dziewięćdziesiąt"}</definedName>
    <definedName name="excelblog_Jednosci" localSheetId="0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0">{"sto";"dwieście";"trzysta";"czterysta";"pięćset";"sześćset";"siedemset";"osiemset";"dziewięćset"}</definedName>
  </definedNames>
  <calcPr fullCalcOnLoad="1"/>
</workbook>
</file>

<file path=xl/sharedStrings.xml><?xml version="1.0" encoding="utf-8"?>
<sst xmlns="http://schemas.openxmlformats.org/spreadsheetml/2006/main" count="59" uniqueCount="58">
  <si>
    <t>L.P.</t>
  </si>
  <si>
    <t>Bank:</t>
  </si>
  <si>
    <t>znajdującego się na terytorium państwa członkowskiego innym niż terytorium Polski.</t>
  </si>
  <si>
    <t>Potwierdzamy, iż towary zostały dostarczone i przyjęte przez nabywcę do miejsca</t>
  </si>
  <si>
    <t xml:space="preserve">I, the undersigned, declare that the goods listed on this invoice VAT, orginate in Poland / EEC </t>
  </si>
  <si>
    <t>to make avaible to the customs authorities any further supporting documents they require.</t>
  </si>
  <si>
    <t>POLAND</t>
  </si>
  <si>
    <t>ŁÓDŹ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</si>
  <si>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</si>
  <si>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</si>
  <si>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</si>
  <si>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</si>
  <si>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</si>
  <si>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</si>
  <si>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</si>
  <si>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</si>
  <si>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Kwota:</t>
  </si>
  <si>
    <t>Słownie v.1</t>
  </si>
  <si>
    <t>Słownie v.2</t>
  </si>
  <si>
    <t>Słownie v.3</t>
  </si>
  <si>
    <t>Rodzaj oraz numer rejestracyjny środka transportu, którym są wywożone towary:</t>
  </si>
  <si>
    <t>LOGISOFT SZYMON SAWICKI</t>
  </si>
  <si>
    <t>mBANK S.A.</t>
  </si>
  <si>
    <t>PL 8341722804</t>
  </si>
  <si>
    <t>SPECYFIKACJA / SPECIFICATION</t>
  </si>
  <si>
    <t>DO FAKTURY / TO INVOICE</t>
  </si>
  <si>
    <t xml:space="preserve">Data wystawienia / Issue date: </t>
  </si>
  <si>
    <t>sprzedawca / merchant:</t>
  </si>
  <si>
    <t>Miejscowość / City:</t>
  </si>
  <si>
    <t>nazwa towaru(usługi) / product(service) name</t>
  </si>
  <si>
    <t>ilość / quantity</t>
  </si>
  <si>
    <t>cena netto / price net</t>
  </si>
  <si>
    <t>wartość / value</t>
  </si>
  <si>
    <t>vat / tax rate</t>
  </si>
  <si>
    <t>RAZEM / TOTAL</t>
  </si>
  <si>
    <t>stawka / rate</t>
  </si>
  <si>
    <t>netto / net</t>
  </si>
  <si>
    <t>VAT / TAX RATE</t>
  </si>
  <si>
    <t>brutto / gross</t>
  </si>
  <si>
    <t>słownie / in words:</t>
  </si>
  <si>
    <t>Type and registration number of the car which are exported goods:</t>
  </si>
  <si>
    <t xml:space="preserve">Samochód  nr rej. / Car registration: </t>
  </si>
  <si>
    <t>and satisfy the rules of origin governing preferential trade with (country name) I undertake</t>
  </si>
  <si>
    <t>PL 11 1140 2004 0000 3212 0314 9267</t>
  </si>
  <si>
    <t>ul. Piotrkowska 103/105/9</t>
  </si>
  <si>
    <t>90-425 Łódź</t>
  </si>
  <si>
    <t>NIP (VAT ID):</t>
  </si>
  <si>
    <t>Konto / Account:</t>
  </si>
  <si>
    <t>Almonds natural</t>
  </si>
  <si>
    <t>Hazelnuts natural</t>
  </si>
  <si>
    <t>Peanuts roasted salted</t>
  </si>
  <si>
    <t>Walnuts halves</t>
  </si>
  <si>
    <t>Cashews roasted salted</t>
  </si>
  <si>
    <t>Paid</t>
  </si>
  <si>
    <t>nabywca / recipient:</t>
  </si>
  <si>
    <t>recipient</t>
  </si>
  <si>
    <t>merchant - Logisoft Szymon Sawicki</t>
  </si>
  <si>
    <t>BK/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</si>
</sst>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9" fontId="3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 quotePrefix="1">
      <alignment/>
    </xf>
    <xf numFmtId="0" fontId="3" fillId="0" borderId="24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875" style="0" customWidth="1"/>
    <col min="2" max="2" width="32.25390625" style="0" customWidth="1"/>
    <col min="3" max="3" width="18.25390625" style="0" customWidth="1"/>
    <col min="4" max="4" width="13.125" style="0" customWidth="1"/>
    <col min="5" max="5" width="26.25390625" style="0" bestFit="1" customWidth="1"/>
    <col min="6" max="6" width="15.125" style="0" bestFit="1" customWidth="1"/>
    <col min="7" max="7" width="12.25390625" style="0" bestFit="1" customWidth="1"/>
    <col min="8" max="8" width="9.625" style="0" customWidth="1"/>
  </cols>
  <sheetData>
    <row r="1" spans="2:7" ht="23.25">
      <c r="B1" s="36" t="s">
        <v>24</v>
      </c>
      <c r="C1" s="36"/>
      <c r="D1" s="36"/>
      <c r="E1" s="36"/>
      <c r="F1" s="36"/>
      <c r="G1" s="36"/>
    </row>
    <row r="2" spans="3:4" ht="12.75">
      <c r="C2" s="26" t="s">
        <v>25</v>
      </c>
      <c r="D2" s="25" t="s">
        <v>57</v>
      </c>
    </row>
    <row r="3" spans="1:8" ht="14.25">
      <c r="A3" s="1"/>
      <c r="B3" s="1"/>
      <c r="C3" s="1" t="s">
        <v>26</v>
      </c>
      <c r="D3" s="1"/>
      <c r="E3" s="31"/>
      <c r="F3" s="24"/>
      <c r="G3" s="24"/>
      <c r="H3" s="1"/>
    </row>
    <row r="4" spans="1:8" ht="14.25">
      <c r="A4" s="1"/>
      <c r="B4" s="1"/>
      <c r="C4" s="1" t="s">
        <v>28</v>
      </c>
      <c r="D4" s="1"/>
      <c r="E4" s="1" t="s">
        <v>7</v>
      </c>
      <c r="F4" s="1"/>
      <c r="G4" s="1"/>
      <c r="H4" s="1"/>
    </row>
    <row r="5" spans="1:8" ht="15">
      <c r="A5" s="14" t="s">
        <v>27</v>
      </c>
      <c r="B5" s="1"/>
      <c r="C5" s="1" t="s">
        <v>1</v>
      </c>
      <c r="D5" s="1" t="s">
        <v>22</v>
      </c>
      <c r="G5" s="1"/>
      <c r="H5" s="1"/>
    </row>
    <row r="6" spans="1:8" ht="14.25">
      <c r="A6" s="1" t="s">
        <v>21</v>
      </c>
      <c r="B6" s="1"/>
      <c r="C6" s="1"/>
      <c r="D6" s="1"/>
      <c r="E6" s="1"/>
      <c r="F6" s="1"/>
      <c r="G6" s="1"/>
      <c r="H6" s="1"/>
    </row>
    <row r="7" spans="1:8" ht="14.25">
      <c r="A7" s="1" t="s">
        <v>44</v>
      </c>
      <c r="B7" s="1"/>
      <c r="C7" s="1" t="s">
        <v>47</v>
      </c>
      <c r="D7" s="1" t="s">
        <v>43</v>
      </c>
      <c r="E7" s="1"/>
      <c r="F7" s="1"/>
      <c r="G7" s="1"/>
      <c r="H7" s="1"/>
    </row>
    <row r="8" spans="1:8" ht="15">
      <c r="A8" s="1" t="s">
        <v>45</v>
      </c>
      <c r="B8" s="1"/>
      <c r="C8" s="14" t="s">
        <v>46</v>
      </c>
      <c r="D8" s="1" t="s">
        <v>23</v>
      </c>
      <c r="F8" s="1"/>
      <c r="G8" s="1"/>
      <c r="H8" s="1"/>
    </row>
    <row r="9" spans="1:8" ht="14.25">
      <c r="A9" s="1" t="s">
        <v>6</v>
      </c>
      <c r="B9" s="1"/>
      <c r="C9" s="1"/>
      <c r="D9" s="1"/>
      <c r="E9" s="1"/>
      <c r="F9" s="1"/>
      <c r="G9" s="1"/>
      <c r="H9" s="1"/>
    </row>
    <row r="10" spans="1:8" ht="15">
      <c r="A10" s="14" t="s">
        <v>54</v>
      </c>
      <c r="B10" s="1"/>
      <c r="C10" s="1"/>
      <c r="D10" s="1"/>
      <c r="E10" s="1"/>
      <c r="F10" s="1"/>
      <c r="G10" s="1"/>
      <c r="H10" s="1"/>
    </row>
    <row r="11" spans="1:8" s="28" customFormat="1" ht="15">
      <c r="A11" s="27"/>
      <c r="B11" s="27"/>
      <c r="C11" s="14" t="s">
        <v>46</v>
      </c>
      <c r="D11" s="29"/>
      <c r="E11" s="27"/>
      <c r="F11" s="27"/>
      <c r="G11" s="27"/>
      <c r="H11" s="27"/>
    </row>
    <row r="12" spans="1:8" ht="15" thickBot="1">
      <c r="A12" s="1"/>
      <c r="B12" s="1"/>
      <c r="C12" s="1"/>
      <c r="D12" s="1"/>
      <c r="E12" s="1"/>
      <c r="F12" s="1"/>
      <c r="G12" s="1"/>
      <c r="H12" s="1"/>
    </row>
    <row r="13" spans="1:10" ht="14.25">
      <c r="A13" s="2" t="s">
        <v>0</v>
      </c>
      <c r="B13" s="37" t="s">
        <v>29</v>
      </c>
      <c r="C13" s="37"/>
      <c r="D13" s="30" t="s">
        <v>30</v>
      </c>
      <c r="E13" s="30" t="s">
        <v>31</v>
      </c>
      <c r="F13" s="30" t="s">
        <v>32</v>
      </c>
      <c r="G13" s="3" t="s">
        <v>33</v>
      </c>
      <c r="H13" s="1"/>
      <c r="J13" s="17"/>
    </row>
    <row r="14" spans="1:8" ht="14.25">
      <c r="A14" s="12">
        <v>1</v>
      </c>
      <c r="B14" s="35" t="s">
        <v>48</v>
      </c>
      <c r="C14" s="35"/>
      <c r="D14" s="10"/>
      <c r="E14" s="16"/>
      <c r="F14" s="16" t="e">
        <f>IF((ROUNDUP(VALUE(RIGHT(D14,3))*E14,2)-VALUE(RIGHT(D14,3)*E14))&gt;=0.5,ROUNDDOWN(VALUE(RIGHT(D14,3))*E14,2),ROUNDUP(VALUE(RIGHT(D14,3))*E14,2))</f>
        <v>#VALUE!</v>
      </c>
      <c r="G14" s="21">
        <v>0</v>
      </c>
      <c r="H14" s="1"/>
    </row>
    <row r="15" spans="1:8" ht="14.25">
      <c r="A15" s="12">
        <v>2</v>
      </c>
      <c r="B15" s="35" t="s">
        <v>50</v>
      </c>
      <c r="C15" s="35"/>
      <c r="D15" s="10"/>
      <c r="E15" s="16"/>
      <c r="F15" s="16" t="e">
        <f>IF((ROUNDUP(VALUE(RIGHT(D15,3))*E15,2)-VALUE(RIGHT(D15,3)*E15))&gt;=0.5,ROUNDDOWN(VALUE(RIGHT(D15,3))*E15,2),ROUNDUP(VALUE(RIGHT(D15,3))*E15,2))</f>
        <v>#VALUE!</v>
      </c>
      <c r="G15" s="21">
        <v>0</v>
      </c>
      <c r="H15" s="1"/>
    </row>
    <row r="16" spans="1:8" ht="14.25">
      <c r="A16" s="12">
        <v>3</v>
      </c>
      <c r="B16" s="35" t="s">
        <v>49</v>
      </c>
      <c r="C16" s="35"/>
      <c r="D16" s="10"/>
      <c r="E16" s="16"/>
      <c r="F16" s="16" t="e">
        <f>IF((ROUNDUP(VALUE(RIGHT(D16,3))*E16,2)-VALUE(RIGHT(D16,3)*E16))&gt;=0.5,ROUNDDOWN(VALUE(RIGHT(D16,3))*E16,2),ROUNDUP(VALUE(RIGHT(D16,3))*E16,2))</f>
        <v>#VALUE!</v>
      </c>
      <c r="G16" s="21">
        <v>0</v>
      </c>
      <c r="H16" s="1"/>
    </row>
    <row r="17" spans="1:8" ht="14.25">
      <c r="A17" s="12">
        <v>4</v>
      </c>
      <c r="B17" s="35" t="s">
        <v>51</v>
      </c>
      <c r="C17" s="35"/>
      <c r="D17" s="10"/>
      <c r="E17" s="16"/>
      <c r="F17" s="16" t="e">
        <f>IF((ROUNDUP(VALUE(RIGHT(D17,3))*E17,2)-VALUE(RIGHT(D17,3)*E17))&gt;=0.5,ROUNDDOWN(VALUE(RIGHT(D17,3))*E17,2),ROUNDUP(VALUE(RIGHT(D17,3))*E17,2))</f>
        <v>#VALUE!</v>
      </c>
      <c r="G17" s="21">
        <v>0</v>
      </c>
      <c r="H17" s="1"/>
    </row>
    <row r="18" spans="1:8" ht="14.25">
      <c r="A18" s="12">
        <v>5</v>
      </c>
      <c r="B18" s="32" t="s">
        <v>52</v>
      </c>
      <c r="C18" s="32"/>
      <c r="D18" s="10"/>
      <c r="E18" s="16"/>
      <c r="F18" s="16" t="e">
        <f>IF((ROUNDUP(VALUE(RIGHT(D18,3))*E18,2)-VALUE(RIGHT(D18,3)*E18))&gt;=0.5,ROUNDDOWN(VALUE(RIGHT(D18,3))*E18,2),ROUNDUP(VALUE(RIGHT(D18,3))*E18,2))</f>
        <v>#VALUE!</v>
      </c>
      <c r="G18" s="21">
        <v>0</v>
      </c>
      <c r="H18" s="1"/>
    </row>
    <row r="19" spans="1:8" ht="6.75" customHeight="1">
      <c r="A19" s="5"/>
      <c r="B19" s="33"/>
      <c r="C19" s="33"/>
      <c r="D19" s="5"/>
      <c r="E19" s="5"/>
      <c r="F19" s="5"/>
      <c r="G19" s="5"/>
      <c r="H19" s="1"/>
    </row>
    <row r="20" spans="1:8" ht="14.25">
      <c r="A20" s="5"/>
      <c r="B20" s="5"/>
      <c r="C20" s="6" t="s">
        <v>35</v>
      </c>
      <c r="D20" s="7" t="s">
        <v>36</v>
      </c>
      <c r="E20" s="7" t="s">
        <v>37</v>
      </c>
      <c r="F20" s="8" t="s">
        <v>38</v>
      </c>
      <c r="G20" s="5"/>
      <c r="H20" s="1"/>
    </row>
    <row r="21" spans="1:10" ht="14.25">
      <c r="A21" s="5"/>
      <c r="B21" s="5"/>
      <c r="C21" s="9">
        <v>0</v>
      </c>
      <c r="D21" s="16"/>
      <c r="E21" s="10"/>
      <c r="F21" s="18">
        <f>D21</f>
        <v>0</v>
      </c>
      <c r="G21" s="5"/>
      <c r="H21" s="1"/>
      <c r="J21" s="22"/>
    </row>
    <row r="22" spans="1:8" ht="14.25">
      <c r="A22" s="5"/>
      <c r="B22" s="5"/>
      <c r="C22" s="11" t="s">
        <v>34</v>
      </c>
      <c r="D22" s="23">
        <f>D21</f>
        <v>0</v>
      </c>
      <c r="E22" s="4"/>
      <c r="F22" s="19">
        <f>F21</f>
        <v>0</v>
      </c>
      <c r="G22" s="5"/>
      <c r="H22" s="1"/>
    </row>
    <row r="23" spans="1:8" ht="14.25">
      <c r="A23" s="1"/>
      <c r="B23" s="1"/>
      <c r="C23" s="1"/>
      <c r="D23" s="1"/>
      <c r="E23" s="1"/>
      <c r="F23" s="1"/>
      <c r="G23" s="1"/>
      <c r="H23" s="1"/>
    </row>
    <row r="24" spans="1:8" ht="14.25">
      <c r="A24" s="1"/>
      <c r="B24" s="1"/>
      <c r="C24" s="1"/>
      <c r="D24" s="34" t="s">
        <v>53</v>
      </c>
      <c r="E24" s="34"/>
      <c r="F24" s="20">
        <f>F22</f>
        <v>0</v>
      </c>
      <c r="G24" s="1"/>
      <c r="H24" s="1"/>
    </row>
    <row r="25" spans="1:8" ht="14.25">
      <c r="A25" s="1" t="s">
        <v>39</v>
      </c>
      <c r="B25" s="1"/>
      <c r="C25" s="1"/>
      <c r="D25" s="1"/>
      <c r="E25" s="1"/>
      <c r="F25" s="1"/>
      <c r="G25" s="1"/>
      <c r="H25" s="1"/>
    </row>
    <row r="26" spans="1:8" ht="14.25">
      <c r="A26" s="1"/>
      <c r="B26" s="1"/>
      <c r="C26" s="1"/>
      <c r="D26" s="1"/>
      <c r="E26" s="1"/>
      <c r="F26" s="1"/>
      <c r="G26" s="1"/>
      <c r="H26" s="1"/>
    </row>
    <row r="27" spans="1:8" ht="14.25">
      <c r="A27" s="15" t="s">
        <v>20</v>
      </c>
      <c r="B27" s="1"/>
      <c r="C27" s="1"/>
      <c r="D27" s="1"/>
      <c r="E27" s="1"/>
      <c r="F27" s="1"/>
      <c r="G27" s="1"/>
      <c r="H27" s="1"/>
    </row>
    <row r="28" spans="1:8" ht="14.25">
      <c r="A28" s="15" t="s">
        <v>40</v>
      </c>
      <c r="B28" s="1"/>
      <c r="C28" s="1"/>
      <c r="D28" s="1"/>
      <c r="E28" s="1"/>
      <c r="F28" s="1"/>
      <c r="G28" s="1"/>
      <c r="H28" s="1"/>
    </row>
    <row r="29" spans="1:8" ht="14.25">
      <c r="A29" s="15" t="s">
        <v>41</v>
      </c>
      <c r="B29" s="1"/>
      <c r="C29" s="1"/>
      <c r="D29" s="1"/>
      <c r="E29" s="1"/>
      <c r="F29" s="1"/>
      <c r="G29" s="1"/>
      <c r="H29" s="1"/>
    </row>
    <row r="30" spans="1:8" ht="14.25">
      <c r="A30" s="1"/>
      <c r="B30" s="1"/>
      <c r="C30" s="1"/>
      <c r="D30" s="1"/>
      <c r="E30" s="1"/>
      <c r="F30" s="1"/>
      <c r="G30" s="1"/>
      <c r="H30" s="1"/>
    </row>
    <row r="31" spans="1:8" ht="14.25">
      <c r="A31" s="15" t="s">
        <v>4</v>
      </c>
      <c r="B31" s="1"/>
      <c r="C31" s="1"/>
      <c r="D31" s="1"/>
      <c r="E31" s="1"/>
      <c r="F31" s="1"/>
      <c r="G31" s="1"/>
      <c r="H31" s="1"/>
    </row>
    <row r="32" spans="1:8" ht="14.25">
      <c r="A32" s="15" t="s">
        <v>42</v>
      </c>
      <c r="B32" s="1"/>
      <c r="C32" s="1"/>
      <c r="D32" s="1"/>
      <c r="E32" s="1"/>
      <c r="F32" s="1"/>
      <c r="G32" s="1"/>
      <c r="H32" s="1"/>
    </row>
    <row r="33" spans="1:8" ht="14.25">
      <c r="A33" s="15" t="s">
        <v>5</v>
      </c>
      <c r="B33" s="1"/>
      <c r="C33" s="1"/>
      <c r="D33" s="1"/>
      <c r="E33" s="1"/>
      <c r="F33" s="1"/>
      <c r="G33" s="1"/>
      <c r="H33" s="1"/>
    </row>
    <row r="34" spans="1:8" ht="14.25">
      <c r="A34" s="1"/>
      <c r="B34" s="1"/>
      <c r="C34" s="1"/>
      <c r="D34" s="1"/>
      <c r="E34" s="1"/>
      <c r="F34" s="1"/>
      <c r="G34" s="1"/>
      <c r="H34" s="1"/>
    </row>
    <row r="35" spans="1:8" ht="14.25">
      <c r="A35" s="15" t="s">
        <v>3</v>
      </c>
      <c r="B35" s="1"/>
      <c r="C35" s="1"/>
      <c r="D35" s="1"/>
      <c r="E35" s="1"/>
      <c r="F35" s="1"/>
      <c r="G35" s="1"/>
      <c r="H35" s="1"/>
    </row>
    <row r="36" spans="1:8" ht="14.25">
      <c r="A36" s="15" t="s">
        <v>2</v>
      </c>
      <c r="B36" s="1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3" t="s">
        <v>55</v>
      </c>
      <c r="C40" s="1"/>
      <c r="D40" s="1"/>
      <c r="E40" s="13" t="s">
        <v>56</v>
      </c>
      <c r="F40" s="13"/>
      <c r="G40" s="13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57" spans="1:2" ht="12.75">
      <c r="A57" t="s">
        <v>16</v>
      </c>
      <c r="B57" s="22">
        <f>F24</f>
        <v>0</v>
      </c>
    </row>
    <row r="58" spans="3:8" ht="12.75">
      <c r="C58" t="s">
        <v>8</v>
      </c>
      <c r="D58" t="s">
        <v>9</v>
      </c>
      <c r="E58" t="s">
        <v>10</v>
      </c>
      <c r="F58" t="s">
        <v>11</v>
      </c>
      <c r="G58" t="s">
        <v>12</v>
      </c>
      <c r="H58" t="s">
        <v>13</v>
      </c>
    </row>
    <row r="59" spans="1:8" ht="12.75">
      <c r="A59" t="s">
        <v>14</v>
      </c>
      <c r="D59">
        <f>ROUND((B57-INT(B57))*100,0)</f>
        <v>0</v>
      </c>
      <c r="E59">
        <f>IF(B57&gt;=1,VALUE(RIGHT(LEFT(INT(B57),LEN(INT(B57))),3)),0)</f>
        <v>0</v>
      </c>
      <c r="F59">
        <f>IF(B57&gt;=1000,VALUE(TEXT(RIGHT(LEFT(INT(B57),LEN(INT(B57))-3),3),"000")),0)</f>
        <v>0</v>
      </c>
      <c r="G59">
        <f>IF(B57&gt;=1000000,VALUE(TEXT(RIGHT(LEFT(INT(B57),LEN(INT(B57))-6),3),"000")),0)</f>
        <v>0</v>
      </c>
      <c r="H59">
        <f>IF(B57&gt;=1000000000,VALUE(TEXT(RIGHT(LEFT(INT(B57),LEN(INT(B57))-9),3),"000")),0)</f>
        <v>0</v>
      </c>
    </row>
    <row r="60" spans="1:8" ht="12.75">
      <c r="A60" t="s">
        <v>15</v>
      </c>
      <c r="C60" t="str">
        <f>ROUND((B57-INT(B57))*100,0)&amp;"/"&amp;100&amp;" groszy"</f>
        <v>0/100 groszy</v>
      </c>
      <c r="D60" t="str">
        <f>IF(B57=0,"",IF(D59&lt;=20,IF(D59=0,"zero",INDEX(excelblog_Jednosci,D59)),INDEX(excelblog_Dziesiatki,INT(D59/10))&amp;IF(MOD(D59,10)," "&amp;INDEX(excelblog_Jednosci,MOD(D59,10)),"")))&amp;" "&amp;IF(B57=0,"",INDEX(IF(D59&lt;20,{"groszy";"grosz";"grosze";"groszy"},{"groszy";"grosze";"groszy"}),MATCH(IF(D59&lt;20,D59,MOD(D59,10)),IF(D59&lt;20,{0;1;2;5},{0;2;5}),1)))</f>
        <v> </v>
      </c>
      <c r="E60">
        <f>IF(OR(B57&lt;1,INT(E59/100)=0),"",INDEX(excelblog_Setki,INT(E59/100)))&amp;IF(E59-(INT(E59/100)*100)&lt;=20,IF(E59-(INT(E59/100)*100)=0,IF(OR(E59&gt;0,B57&lt;1),"","złotych")," "&amp;INDEX(excelblog_Jednosci,E59-(INT(E59/100)*100)))," "&amp;INDEX(excelblog_Dziesiatki,INT((E59-(INT(E59/100)*100))/10))&amp;IF(MOD((E59-(INT(E59/100)*100)),10)," "&amp;INDEX(excelblog_Jednosci,MOD((E59-(INT(E59/100)*100)),10)),""))&amp;IF(E59=0,""," "&amp;INDEX(IF(E59&lt;20,{"złotych";"złoty";"złote";"złotych"},{"złotych";"złote";"złotych"}),MATCH(IF(E59-(INT(E59/100)*100)&lt;20,E59-(INT(E59/100)*100),MOD((E59-(INT(E59/100)*100)),10)),IF(E59&lt;20,{0;1;2;5},{0;2;5}),1)))</f>
      </c>
      <c r="F60">
        <f>IF(OR(B57&lt;1,INT(F59/100)=0),"",INDEX(excelblog_Setki,INT(F59/100)))&amp;IF(F59-(INT(F59/100)*100)&lt;=20,IF(F59-(INT(F59/100)*100)=0,""," "&amp;INDEX(excelblog_Jednosci,F59-(INT(F59/100)*100)))," "&amp;INDEX(excelblog_Dziesiatki,INT((F59-(INT(F59/100)*100))/10))&amp;IF(MOD((F59-(INT(F59/100)*100)),10)," "&amp;INDEX(excelblog_Jednosci,MOD((F59-(INT(F59/100)*100)),10)),""))&amp;IF(F59=0,""," "&amp;INDEX(IF(F59&lt;20,{"";"tysiąc";"tysiące";"tysięcy"},{"tysięcy";"tysiące";"tysięcy"}),MATCH(IF(F59-(INT(F59/100)*100)&lt;20,F59-(INT(F59/100)*100),MOD((F59-(INT(F59/100)*100)),10)),IF(F59&lt;20,{0;1;2;5},{0;2;5}),1)))</f>
      </c>
      <c r="G60">
        <f>IF(OR(B57&lt;1,INT(G59/100)=0),"",INDEX(excelblog_Setki,INT(G59/100)))&amp;IF(G59-(INT(G59/100)*100)&lt;=20,IF(G59-(INT(G59/100)*100)=0,""," "&amp;INDEX(excelblog_Jednosci,G59-(INT(G59/100)*100)))," "&amp;INDEX(excelblog_Dziesiatki,INT((G59-(INT(G59/100)*100))/10))&amp;IF(MOD((G59-(INT(G59/100)*100)),10)," "&amp;INDEX(excelblog_Jednosci,MOD((G59-(INT(G59/100)*100)),10)),""))&amp;IF(G59=0,""," "&amp;INDEX(IF(G59&lt;20,{"";"milion";"miliony";"milion?w"},{"milion?w";"miliony";"milion?w"}),MATCH(IF(G59-(INT(G59/100)*100)&lt;20,G59-(INT(G59/100)*100),MOD((G59-(INT(G59/100)*100)),10)),IF(G59&lt;20,{0;1;2;5},{0;2;5}),1)))</f>
      </c>
      <c r="H60">
        <f>IF(OR(B57&lt;1,INT(H59/100)=0),"",INDEX(excelblog_Setki,INT(H59/100)))&amp;IF(H59-(INT(H59/100)*100)&lt;=20,IF(H59-(INT(H59/100)*100)=0,""," "&amp;INDEX(excelblog_Jednosci,H59-(INT(H59/100)*100)))," "&amp;INDEX(excelblog_Dziesiatki,INT((H59-(INT(H59/100)*100))/10))&amp;IF(MOD((H59-(INT(H59/100)*100)),10)," "&amp;INDEX(excelblog_Jednosci,MOD((H59-(INT(H59/100)*100)),10)),""))&amp;IF(H59=0,""," "&amp;INDEX(IF(H59&lt;20,{"";"miliard";"miliardy";"miliard?w"},{"miliard?w";"miliardy";"miliard?w"}),MATCH(IF(H59-(INT(H59/100)*100)&lt;20,H59-(INT(H59/100)*100),MOD((H59-(INT(H59/100)*100)),10)),IF(H59&lt;20,{0;1;2;5},{0;2;5}),1)))</f>
      </c>
    </row>
    <row r="62" spans="1:2" ht="12.75">
      <c r="A62" t="s">
        <v>17</v>
      </c>
      <c r="B62">
        <f>IF(NOT(ISNUMBER(B57)),excelblog_Komunikat1,IF(OR((B57*10^-12)&gt;=1,B57&lt;0),excelblog_Komunikat2,IF(TRIM(H60)&lt;&gt;"",TRIM(H60)&amp;" ","")&amp;IF(TRIM(G60)&lt;&gt;"",TRIM(G60)&amp;" ","")&amp;IF(TRIM(F60)&lt;&gt;"",TRIM(F60)&amp;" ","")&amp;IF(TRIM(E60)&lt;&gt;"",TRIM(E60)&amp;" ","")&amp;IF(TRIM(D60)&lt;&gt;"",D60&amp;" ","")))</f>
      </c>
    </row>
    <row r="63" spans="1:2" ht="12.75">
      <c r="A63" t="s">
        <v>18</v>
      </c>
      <c r="B63">
        <f>IF(NOT(ISNUMBER(B57)),excelblog_Komunikat1,IF(OR((B57*10^-12)&gt;=1,B57&lt;0),excelblog_Komunikat2,IF(TRIM(H60)&lt;&gt;"",TRIM(H60)&amp;" ","")&amp;IF(TRIM(G60)&lt;&gt;"",TRIM(G60)&amp;" ","")&amp;IF(TRIM(F60)&lt;&gt;"",TRIM(F60)&amp;" ","")&amp;IF(TRIM(E60)&lt;&gt;"",TRIM(E60)&amp;", ","")&amp;IF(TRIM(D60)&lt;&gt;"",D60&amp;" ","")))</f>
      </c>
    </row>
    <row r="64" spans="1:2" ht="12.75">
      <c r="A64" t="s">
        <v>19</v>
      </c>
      <c r="B64">
        <f>IF(NOT(ISNUMBER(B57)),excelblog_Komunikat1,IF(OR((B57*10^-12)&gt;=1,B57&lt;0),excelblog_Komunikat2,IF(TRIM(H60)&lt;&gt;"",TRIM(H60)&amp;" ","")&amp;IF(TRIM(G60)&lt;&gt;"",TRIM(G60)&amp;" ","")&amp;IF(TRIM(F60)&lt;&gt;"",TRIM(F60)&amp;" ","")&amp;IF(TRIM(E60)&lt;&gt;"",TRIM(E60)&amp;" ","")&amp;IF(TRIM(D60)&lt;&gt;"",C60&amp;" ","")))</f>
      </c>
    </row>
  </sheetData>
  <sheetProtection/>
  <mergeCells count="9">
    <mergeCell ref="B18:C18"/>
    <mergeCell ref="B19:C19"/>
    <mergeCell ref="D24:E24"/>
    <mergeCell ref="B17:C17"/>
    <mergeCell ref="B1:G1"/>
    <mergeCell ref="B13:C13"/>
    <mergeCell ref="B14:C14"/>
    <mergeCell ref="B15:C15"/>
    <mergeCell ref="B16:C16"/>
  </mergeCells>
  <printOptions/>
  <pageMargins left="0.3937007874015748" right="0.3937007874015748" top="0.6299212598425197" bottom="0.3937007874015748" header="0.31496062992125984" footer="0.4330708661417323"/>
  <pageSetup horizontalDpi="600" verticalDpi="600" orientation="landscape" scale="91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Biurosystem-Serwis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Radek</cp:lastModifiedBy>
  <cp:lastPrinted>2018-12-05T09:59:54Z</cp:lastPrinted>
  <dcterms:created xsi:type="dcterms:W3CDTF">2008-04-09T10:21:41Z</dcterms:created>
  <dcterms:modified xsi:type="dcterms:W3CDTF">2020-11-28T10:51:54Z</dcterms:modified>
  <cp:category/>
  <cp:version/>
  <cp:contentType/>
  <cp:contentStatus/>
</cp:coreProperties>
</file>